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DRIVE1\TrocSavoirs\Tableur\"/>
    </mc:Choice>
  </mc:AlternateContent>
  <xr:revisionPtr revIDLastSave="0" documentId="13_ncr:1_{6A7F0C98-BAFB-4169-AF43-B4036134B81D}" xr6:coauthVersionLast="47" xr6:coauthVersionMax="47" xr10:uidLastSave="{00000000-0000-0000-0000-000000000000}"/>
  <bookViews>
    <workbookView xWindow="-120" yWindow="-120" windowWidth="29040" windowHeight="15720" xr2:uid="{DF94987C-66C7-4316-9F0C-D6427326A9D4}"/>
  </bookViews>
  <sheets>
    <sheet name="Feuil1" sheetId="1" r:id="rId1"/>
  </sheets>
  <definedNames>
    <definedName name="_xlnm.Print_Area" localSheetId="0">Feuil1!$A$1:$R$16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8" i="1"/>
  <c r="M13" i="1"/>
  <c r="M11" i="1"/>
  <c r="X11" i="1" s="1"/>
  <c r="M9" i="1"/>
  <c r="K13" i="1"/>
  <c r="K12" i="1"/>
  <c r="K10" i="1"/>
  <c r="K8" i="1"/>
  <c r="I13" i="1"/>
  <c r="I14" i="1"/>
  <c r="X14" i="1" s="1"/>
  <c r="I9" i="1"/>
  <c r="G10" i="1"/>
  <c r="M7" i="1"/>
  <c r="X13" i="1"/>
  <c r="X12" i="1"/>
  <c r="X10" i="1"/>
  <c r="X9" i="1"/>
  <c r="X8" i="1"/>
  <c r="X7" i="1"/>
  <c r="G13" i="1"/>
  <c r="G12" i="1"/>
  <c r="G8" i="1"/>
  <c r="K7" i="1"/>
  <c r="I7" i="1"/>
  <c r="G7" i="1"/>
  <c r="D14" i="1"/>
  <c r="D13" i="1"/>
  <c r="D12" i="1"/>
  <c r="D11" i="1"/>
  <c r="S11" i="1" s="1"/>
  <c r="T11" i="1" s="1"/>
  <c r="U11" i="1" s="1"/>
  <c r="V11" i="1" s="1"/>
  <c r="E11" i="1" s="1"/>
  <c r="D10" i="1"/>
  <c r="D9" i="1"/>
  <c r="D8" i="1"/>
  <c r="D7" i="1"/>
  <c r="C14" i="1"/>
  <c r="C12" i="1"/>
  <c r="C11" i="1"/>
  <c r="C10" i="1"/>
  <c r="C9" i="1"/>
  <c r="C8" i="1"/>
  <c r="C7" i="1"/>
  <c r="C13" i="1"/>
  <c r="N11" i="1" l="1"/>
  <c r="H13" i="1"/>
  <c r="H8" i="1"/>
  <c r="H11" i="1"/>
  <c r="L11" i="1"/>
  <c r="P11" i="1"/>
  <c r="J11" i="1"/>
  <c r="S7" i="1"/>
  <c r="T7" i="1" s="1"/>
  <c r="U7" i="1" s="1"/>
  <c r="V7" i="1" s="1"/>
  <c r="E7" i="1" s="1"/>
  <c r="S9" i="1"/>
  <c r="T9" i="1" s="1"/>
  <c r="U9" i="1" s="1"/>
  <c r="V9" i="1" s="1"/>
  <c r="E9" i="1" s="1"/>
  <c r="S10" i="1"/>
  <c r="T10" i="1" s="1"/>
  <c r="U10" i="1" s="1"/>
  <c r="V10" i="1" s="1"/>
  <c r="E10" i="1" s="1"/>
  <c r="S12" i="1"/>
  <c r="T12" i="1" s="1"/>
  <c r="U12" i="1" s="1"/>
  <c r="V12" i="1" s="1"/>
  <c r="E12" i="1" s="1"/>
  <c r="S13" i="1"/>
  <c r="T13" i="1" s="1"/>
  <c r="U13" i="1" s="1"/>
  <c r="V13" i="1" s="1"/>
  <c r="E13" i="1" s="1"/>
  <c r="S14" i="1"/>
  <c r="T14" i="1" s="1"/>
  <c r="U14" i="1" s="1"/>
  <c r="V14" i="1" s="1"/>
  <c r="E14" i="1" s="1"/>
  <c r="S8" i="1"/>
  <c r="T8" i="1" s="1"/>
  <c r="U8" i="1" s="1"/>
  <c r="V8" i="1" s="1"/>
  <c r="E8" i="1" s="1"/>
  <c r="D15" i="1"/>
  <c r="N7" i="1" l="1"/>
  <c r="P7" i="1"/>
  <c r="L7" i="1"/>
  <c r="H7" i="1"/>
  <c r="J7" i="1"/>
  <c r="L14" i="1"/>
  <c r="H14" i="1"/>
  <c r="N14" i="1"/>
  <c r="J14" i="1"/>
  <c r="P14" i="1"/>
  <c r="P9" i="1"/>
  <c r="N9" i="1"/>
  <c r="L9" i="1"/>
  <c r="J9" i="1"/>
  <c r="H9" i="1"/>
  <c r="Q9" i="1" s="1"/>
  <c r="L8" i="1"/>
  <c r="P8" i="1"/>
  <c r="N8" i="1"/>
  <c r="J8" i="1"/>
  <c r="P13" i="1"/>
  <c r="N13" i="1"/>
  <c r="L13" i="1"/>
  <c r="J13" i="1"/>
  <c r="Q13" i="1" s="1"/>
  <c r="Q11" i="1"/>
  <c r="P10" i="1"/>
  <c r="N10" i="1"/>
  <c r="L10" i="1"/>
  <c r="J10" i="1"/>
  <c r="H10" i="1"/>
  <c r="Q10" i="1" s="1"/>
  <c r="P12" i="1"/>
  <c r="N12" i="1"/>
  <c r="L12" i="1"/>
  <c r="J12" i="1"/>
  <c r="H12" i="1"/>
  <c r="Q8" i="1" l="1"/>
  <c r="Q14" i="1"/>
  <c r="H15" i="1"/>
  <c r="Q7" i="1"/>
  <c r="J15" i="1"/>
  <c r="L15" i="1"/>
  <c r="P15" i="1"/>
  <c r="N15" i="1"/>
  <c r="Q12" i="1"/>
  <c r="Q15" i="1" l="1"/>
</calcChain>
</file>

<file path=xl/sharedStrings.xml><?xml version="1.0" encoding="utf-8"?>
<sst xmlns="http://schemas.openxmlformats.org/spreadsheetml/2006/main" count="30" uniqueCount="26">
  <si>
    <t>Mes achats du</t>
  </si>
  <si>
    <t>Quoi</t>
  </si>
  <si>
    <t>Bananes</t>
  </si>
  <si>
    <t>Pommes</t>
  </si>
  <si>
    <t>Clémentines</t>
  </si>
  <si>
    <t>Röstis bernois</t>
  </si>
  <si>
    <t>Jambon pour toasts</t>
  </si>
  <si>
    <t>Charcuterie</t>
  </si>
  <si>
    <t>Toasts américains</t>
  </si>
  <si>
    <t>Saumon fumé et salé</t>
  </si>
  <si>
    <t>chez</t>
  </si>
  <si>
    <t>Lidl</t>
  </si>
  <si>
    <t>Nb</t>
  </si>
  <si>
    <t>Total CHF</t>
  </si>
  <si>
    <t>J1</t>
  </si>
  <si>
    <t>J2</t>
  </si>
  <si>
    <t>J3</t>
  </si>
  <si>
    <t>J4</t>
  </si>
  <si>
    <t>J5</t>
  </si>
  <si>
    <t>Consommation</t>
  </si>
  <si>
    <t>CHF</t>
  </si>
  <si>
    <t>Totaux</t>
  </si>
  <si>
    <t>Prix 
CHF</t>
  </si>
  <si>
    <r>
      <rPr>
        <b/>
        <sz val="12"/>
        <color theme="1"/>
        <rFont val="Arial"/>
        <family val="2"/>
      </rPr>
      <t>Prix 
unitaire</t>
    </r>
    <r>
      <rPr>
        <b/>
        <sz val="16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arrondi à 
CHF 0.05</t>
    </r>
  </si>
  <si>
    <t>Solde</t>
  </si>
  <si>
    <t>03.11.2023/PK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</si>
</sst>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4"/>
      <name val="Arial"/>
      <family val="2"/>
    </font>
    <font>
      <sz val="8"/>
      <color theme="1"/>
      <name val="Arial"/>
      <family val="2"/>
    </font>
    <font>
      <sz val="16"/>
      <color theme="5" tint="0.39997558519241921"/>
      <name val="Arial"/>
      <family val="2"/>
    </font>
    <font>
      <sz val="11"/>
      <color theme="5" tint="0.39997558519241921"/>
      <name val="Arial"/>
      <family val="2"/>
    </font>
    <font>
      <b/>
      <sz val="12"/>
      <color theme="1"/>
      <name val="Arial"/>
      <family val="2"/>
    </font>
    <font>
      <b/>
      <sz val="12"/>
      <color theme="5" tint="0.3999755851924192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4"/>
      <name val="Arial"/>
      <family val="2"/>
    </font>
    <font>
      <b/>
      <sz val="10"/>
      <color theme="4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Alignment="1">
      <alignment horizontal="right" vertical="center"/>
    </xf>
    <xf numFmtId="43" fontId="6" fillId="0" borderId="0" xfId="1" applyFont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13" xfId="1" applyFont="1" applyBorder="1" applyAlignment="1">
      <alignment vertical="center"/>
    </xf>
    <xf numFmtId="0" fontId="9" fillId="0" borderId="0" xfId="0" applyFont="1" applyAlignment="1">
      <alignment vertical="center"/>
    </xf>
    <xf numFmtId="43" fontId="9" fillId="0" borderId="7" xfId="1" applyFont="1" applyBorder="1" applyAlignment="1">
      <alignment vertical="center"/>
    </xf>
    <xf numFmtId="43" fontId="9" fillId="0" borderId="10" xfId="1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43" fontId="7" fillId="2" borderId="17" xfId="0" applyNumberFormat="1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1" fillId="0" borderId="11" xfId="0" applyFont="1" applyBorder="1" applyAlignment="1" applyProtection="1">
      <alignment vertical="center"/>
      <protection locked="0"/>
    </xf>
    <xf numFmtId="43" fontId="12" fillId="0" borderId="12" xfId="1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43" fontId="12" fillId="0" borderId="1" xfId="1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43" fontId="12" fillId="0" borderId="9" xfId="1" applyFont="1" applyBorder="1" applyAlignment="1" applyProtection="1">
      <alignment vertical="center"/>
      <protection locked="0"/>
    </xf>
    <xf numFmtId="0" fontId="13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textRotation="90"/>
    </xf>
    <xf numFmtId="0" fontId="2" fillId="2" borderId="22" xfId="0" applyFont="1" applyFill="1" applyBorder="1" applyAlignment="1">
      <alignment horizontal="center" vertical="center" textRotation="90"/>
    </xf>
    <xf numFmtId="43" fontId="4" fillId="0" borderId="19" xfId="1" applyFont="1" applyBorder="1" applyAlignment="1">
      <alignment vertical="center"/>
    </xf>
    <xf numFmtId="43" fontId="14" fillId="0" borderId="26" xfId="1" applyFont="1" applyBorder="1" applyAlignment="1">
      <alignment vertical="center"/>
    </xf>
    <xf numFmtId="43" fontId="4" fillId="0" borderId="20" xfId="1" applyFont="1" applyBorder="1" applyAlignment="1">
      <alignment vertical="center"/>
    </xf>
    <xf numFmtId="43" fontId="14" fillId="0" borderId="27" xfId="1" applyFont="1" applyBorder="1" applyAlignment="1">
      <alignment vertical="center"/>
    </xf>
    <xf numFmtId="43" fontId="4" fillId="0" borderId="21" xfId="1" applyFont="1" applyBorder="1" applyAlignment="1">
      <alignment vertical="center"/>
    </xf>
    <xf numFmtId="43" fontId="14" fillId="0" borderId="22" xfId="1" applyFont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43" fontId="14" fillId="2" borderId="18" xfId="1" applyFont="1" applyFill="1" applyBorder="1" applyAlignment="1">
      <alignment vertical="center"/>
    </xf>
    <xf numFmtId="43" fontId="14" fillId="2" borderId="28" xfId="1" applyFont="1" applyFill="1" applyBorder="1" applyAlignment="1">
      <alignment vertical="center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0" fillId="0" borderId="29" xfId="0" quotePrefix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1</xdr:row>
      <xdr:rowOff>209550</xdr:rowOff>
    </xdr:from>
    <xdr:to>
      <xdr:col>23</xdr:col>
      <xdr:colOff>723900</xdr:colOff>
      <xdr:row>4</xdr:row>
      <xdr:rowOff>342900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E511F2F3-A62E-4371-D5FC-D86FA1B33375}"/>
            </a:ext>
          </a:extLst>
        </xdr:cNvPr>
        <xdr:cNvSpPr/>
      </xdr:nvSpPr>
      <xdr:spPr>
        <a:xfrm>
          <a:off x="14554200" y="323850"/>
          <a:ext cx="628650" cy="12763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81BA9-A047-4092-B575-305C1FF1F20B}">
  <dimension ref="B1:X29"/>
  <sheetViews>
    <sheetView showGridLines="0" tabSelected="1" topLeftCell="A2" workbookViewId="0">
      <selection activeCell="O13" sqref="O13"/>
    </sheetView>
  </sheetViews>
  <sheetFormatPr baseColWidth="10" defaultRowHeight="20.25" x14ac:dyDescent="0.2"/>
  <cols>
    <col min="1" max="1" width="1.125" style="1" customWidth="1"/>
    <col min="2" max="2" width="25.625" style="1" customWidth="1"/>
    <col min="3" max="3" width="4.625" style="1" customWidth="1"/>
    <col min="4" max="4" width="9.625" style="1" customWidth="1"/>
    <col min="5" max="5" width="10.625" style="1" customWidth="1"/>
    <col min="6" max="6" width="1.125" style="1" customWidth="1"/>
    <col min="7" max="7" width="4.625" style="1" customWidth="1"/>
    <col min="8" max="8" width="8.625" style="1" customWidth="1"/>
    <col min="9" max="9" width="4.625" style="1" customWidth="1"/>
    <col min="10" max="10" width="8.625" style="1" customWidth="1"/>
    <col min="11" max="11" width="4.625" style="1" customWidth="1"/>
    <col min="12" max="12" width="8.625" style="1" customWidth="1"/>
    <col min="13" max="13" width="4.625" style="1" customWidth="1"/>
    <col min="14" max="14" width="8.625" style="1" customWidth="1"/>
    <col min="15" max="15" width="4.625" style="1" customWidth="1"/>
    <col min="16" max="17" width="8.625" style="1" customWidth="1"/>
    <col min="18" max="18" width="1.125" style="1" customWidth="1"/>
    <col min="19" max="16384" width="11" style="1"/>
  </cols>
  <sheetData>
    <row r="1" spans="2:24" ht="9" customHeight="1" x14ac:dyDescent="0.2"/>
    <row r="2" spans="2:24" ht="30" customHeight="1" x14ac:dyDescent="0.2">
      <c r="B2" s="1" t="s">
        <v>0</v>
      </c>
      <c r="C2" s="3">
        <v>45233</v>
      </c>
      <c r="D2" s="3"/>
      <c r="E2" s="3"/>
    </row>
    <row r="3" spans="2:24" ht="30" customHeight="1" x14ac:dyDescent="0.2">
      <c r="B3" s="1" t="s">
        <v>10</v>
      </c>
      <c r="C3" s="2" t="s">
        <v>11</v>
      </c>
      <c r="D3" s="2"/>
      <c r="E3" s="2"/>
    </row>
    <row r="4" spans="2:24" ht="30" customHeight="1" thickBot="1" x14ac:dyDescent="0.25">
      <c r="B4" s="62"/>
      <c r="C4" s="63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2:24" ht="30" customHeight="1" thickBot="1" x14ac:dyDescent="0.25">
      <c r="B5" s="13" t="s">
        <v>1</v>
      </c>
      <c r="C5" s="14" t="s">
        <v>12</v>
      </c>
      <c r="D5" s="17" t="s">
        <v>22</v>
      </c>
      <c r="E5" s="37" t="s">
        <v>23</v>
      </c>
      <c r="G5" s="11" t="s">
        <v>19</v>
      </c>
      <c r="H5" s="12"/>
      <c r="I5" s="12"/>
      <c r="J5" s="12"/>
      <c r="K5" s="12"/>
      <c r="L5" s="12"/>
      <c r="M5" s="12"/>
      <c r="N5" s="12"/>
      <c r="O5" s="12"/>
      <c r="P5" s="26"/>
      <c r="Q5" s="43" t="s">
        <v>21</v>
      </c>
    </row>
    <row r="6" spans="2:24" ht="60" customHeight="1" thickBot="1" x14ac:dyDescent="0.25">
      <c r="B6" s="18"/>
      <c r="C6" s="19"/>
      <c r="D6" s="19"/>
      <c r="E6" s="38"/>
      <c r="F6" s="5"/>
      <c r="G6" s="15" t="s">
        <v>14</v>
      </c>
      <c r="H6" s="16" t="s">
        <v>20</v>
      </c>
      <c r="I6" s="10" t="s">
        <v>15</v>
      </c>
      <c r="J6" s="16" t="s">
        <v>20</v>
      </c>
      <c r="K6" s="10" t="s">
        <v>16</v>
      </c>
      <c r="L6" s="16" t="s">
        <v>20</v>
      </c>
      <c r="M6" s="10" t="s">
        <v>17</v>
      </c>
      <c r="N6" s="16" t="s">
        <v>20</v>
      </c>
      <c r="O6" s="10" t="s">
        <v>18</v>
      </c>
      <c r="P6" s="16" t="s">
        <v>20</v>
      </c>
      <c r="Q6" s="44"/>
      <c r="X6" s="42" t="s">
        <v>24</v>
      </c>
    </row>
    <row r="7" spans="2:24" s="6" customFormat="1" ht="30" customHeight="1" x14ac:dyDescent="0.2">
      <c r="B7" s="31" t="s">
        <v>2</v>
      </c>
      <c r="C7" s="57">
        <f>6+0</f>
        <v>6</v>
      </c>
      <c r="D7" s="32">
        <f>2+0</f>
        <v>2</v>
      </c>
      <c r="E7" s="22">
        <f>+V7</f>
        <v>0.35</v>
      </c>
      <c r="F7" s="23"/>
      <c r="G7" s="54">
        <f>1+0</f>
        <v>1</v>
      </c>
      <c r="H7" s="45">
        <f>+G7*$E7</f>
        <v>0.35</v>
      </c>
      <c r="I7" s="54">
        <f>1+0</f>
        <v>1</v>
      </c>
      <c r="J7" s="45">
        <f t="shared" ref="J7:J14" si="0">+I7*$E7</f>
        <v>0.35</v>
      </c>
      <c r="K7" s="54">
        <f>1+0</f>
        <v>1</v>
      </c>
      <c r="L7" s="45">
        <f t="shared" ref="L7:L14" si="1">+K7*$E7</f>
        <v>0.35</v>
      </c>
      <c r="M7" s="54">
        <f>2+0</f>
        <v>2</v>
      </c>
      <c r="N7" s="45">
        <f t="shared" ref="N7:N14" si="2">+M7*$E7</f>
        <v>0.7</v>
      </c>
      <c r="O7" s="54"/>
      <c r="P7" s="45">
        <f t="shared" ref="P7:P14" si="3">+O7*$E7</f>
        <v>0</v>
      </c>
      <c r="Q7" s="46">
        <f>+H7+J7+L7+N7+P7</f>
        <v>1.7499999999999998</v>
      </c>
      <c r="R7" s="7"/>
      <c r="S7" s="8">
        <f>+D7/C7</f>
        <v>0.33333333333333331</v>
      </c>
      <c r="T7" s="8">
        <f>+S7*2</f>
        <v>0.66666666666666663</v>
      </c>
      <c r="U7" s="8">
        <f>ROUND(T7,1)</f>
        <v>0.7</v>
      </c>
      <c r="V7" s="8">
        <f>+U7/2</f>
        <v>0.35</v>
      </c>
      <c r="X7" s="41">
        <f>+C7-_xlfn.SINGLE(SUM(G7,I7,K7,M7,O7))</f>
        <v>1</v>
      </c>
    </row>
    <row r="8" spans="2:24" s="6" customFormat="1" ht="30" customHeight="1" x14ac:dyDescent="0.2">
      <c r="B8" s="33" t="s">
        <v>3</v>
      </c>
      <c r="C8" s="58">
        <f>9+0</f>
        <v>9</v>
      </c>
      <c r="D8" s="34">
        <f>4.59+0</f>
        <v>4.59</v>
      </c>
      <c r="E8" s="24">
        <f>+V8</f>
        <v>0.5</v>
      </c>
      <c r="F8" s="23"/>
      <c r="G8" s="55">
        <f>1+0</f>
        <v>1</v>
      </c>
      <c r="H8" s="47">
        <f t="shared" ref="H8:H14" si="4">+G8*$E8</f>
        <v>0.5</v>
      </c>
      <c r="I8" s="55"/>
      <c r="J8" s="47">
        <f t="shared" si="0"/>
        <v>0</v>
      </c>
      <c r="K8" s="55">
        <f>2+0</f>
        <v>2</v>
      </c>
      <c r="L8" s="47">
        <f t="shared" si="1"/>
        <v>1</v>
      </c>
      <c r="M8" s="55"/>
      <c r="N8" s="47">
        <f t="shared" si="2"/>
        <v>0</v>
      </c>
      <c r="O8" s="55">
        <f>3+0</f>
        <v>3</v>
      </c>
      <c r="P8" s="47">
        <f t="shared" si="3"/>
        <v>1.5</v>
      </c>
      <c r="Q8" s="48">
        <f t="shared" ref="Q8:Q15" si="5">+H8+J8+L8+N8+P8</f>
        <v>3</v>
      </c>
      <c r="R8" s="7"/>
      <c r="S8" s="8">
        <f>+D8/C8</f>
        <v>0.51</v>
      </c>
      <c r="T8" s="8">
        <f>+S8*2</f>
        <v>1.02</v>
      </c>
      <c r="U8" s="8">
        <f>ROUND(T8,1)</f>
        <v>1</v>
      </c>
      <c r="V8" s="8">
        <f>+U8/2</f>
        <v>0.5</v>
      </c>
      <c r="X8" s="39">
        <f t="shared" ref="X8:X14" si="6">+C8-_xlfn.SINGLE(SUM(G8,I8,K8,M8,O8))</f>
        <v>3</v>
      </c>
    </row>
    <row r="9" spans="2:24" s="6" customFormat="1" ht="30" customHeight="1" x14ac:dyDescent="0.2">
      <c r="B9" s="33" t="s">
        <v>4</v>
      </c>
      <c r="C9" s="58">
        <f>7+0</f>
        <v>7</v>
      </c>
      <c r="D9" s="34">
        <f>1.19+0</f>
        <v>1.19</v>
      </c>
      <c r="E9" s="24">
        <f>+V9</f>
        <v>0.15</v>
      </c>
      <c r="F9" s="23"/>
      <c r="G9" s="55"/>
      <c r="H9" s="47">
        <f t="shared" si="4"/>
        <v>0</v>
      </c>
      <c r="I9" s="55">
        <f>2+0</f>
        <v>2</v>
      </c>
      <c r="J9" s="47">
        <f t="shared" si="0"/>
        <v>0.3</v>
      </c>
      <c r="K9" s="55"/>
      <c r="L9" s="47">
        <f t="shared" si="1"/>
        <v>0</v>
      </c>
      <c r="M9" s="55">
        <f>3+0</f>
        <v>3</v>
      </c>
      <c r="N9" s="47">
        <f t="shared" si="2"/>
        <v>0.44999999999999996</v>
      </c>
      <c r="O9" s="55">
        <f>1+0</f>
        <v>1</v>
      </c>
      <c r="P9" s="47">
        <f t="shared" si="3"/>
        <v>0.15</v>
      </c>
      <c r="Q9" s="48">
        <f t="shared" si="5"/>
        <v>0.9</v>
      </c>
      <c r="R9" s="7"/>
      <c r="S9" s="9">
        <f>+D9/C9</f>
        <v>0.16999999999999998</v>
      </c>
      <c r="T9" s="9">
        <f>+S9*2</f>
        <v>0.33999999999999997</v>
      </c>
      <c r="U9" s="9">
        <f>ROUND(T9,1)</f>
        <v>0.3</v>
      </c>
      <c r="V9" s="9">
        <f>+U9/2</f>
        <v>0.15</v>
      </c>
      <c r="X9" s="39">
        <f t="shared" si="6"/>
        <v>1</v>
      </c>
    </row>
    <row r="10" spans="2:24" s="6" customFormat="1" ht="30" customHeight="1" x14ac:dyDescent="0.2">
      <c r="B10" s="33" t="s">
        <v>5</v>
      </c>
      <c r="C10" s="58">
        <f>4+0</f>
        <v>4</v>
      </c>
      <c r="D10" s="34">
        <f>4*2.89</f>
        <v>11.56</v>
      </c>
      <c r="E10" s="24">
        <f>+V10</f>
        <v>2.9</v>
      </c>
      <c r="F10" s="23"/>
      <c r="G10" s="55">
        <f>1+0</f>
        <v>1</v>
      </c>
      <c r="H10" s="47">
        <f t="shared" si="4"/>
        <v>2.9</v>
      </c>
      <c r="I10" s="55"/>
      <c r="J10" s="47">
        <f t="shared" si="0"/>
        <v>0</v>
      </c>
      <c r="K10" s="55">
        <f>1+0</f>
        <v>1</v>
      </c>
      <c r="L10" s="47">
        <f t="shared" si="1"/>
        <v>2.9</v>
      </c>
      <c r="M10" s="55"/>
      <c r="N10" s="47">
        <f t="shared" si="2"/>
        <v>0</v>
      </c>
      <c r="O10" s="55">
        <f>1+0</f>
        <v>1</v>
      </c>
      <c r="P10" s="47">
        <f t="shared" si="3"/>
        <v>2.9</v>
      </c>
      <c r="Q10" s="48">
        <f t="shared" si="5"/>
        <v>8.6999999999999993</v>
      </c>
      <c r="R10" s="7"/>
      <c r="S10" s="9">
        <f>+D10/C10</f>
        <v>2.89</v>
      </c>
      <c r="T10" s="9">
        <f>+S10*2</f>
        <v>5.78</v>
      </c>
      <c r="U10" s="9">
        <f>ROUND(T10,1)</f>
        <v>5.8</v>
      </c>
      <c r="V10" s="9">
        <f>+U10/2</f>
        <v>2.9</v>
      </c>
      <c r="X10" s="39">
        <f t="shared" si="6"/>
        <v>1</v>
      </c>
    </row>
    <row r="11" spans="2:24" s="6" customFormat="1" ht="30" customHeight="1" x14ac:dyDescent="0.2">
      <c r="B11" s="33" t="s">
        <v>6</v>
      </c>
      <c r="C11" s="58">
        <f>1+0</f>
        <v>1</v>
      </c>
      <c r="D11" s="34">
        <f>2.65+0</f>
        <v>2.65</v>
      </c>
      <c r="E11" s="24">
        <f t="shared" ref="E11:E14" si="7">+V11</f>
        <v>2.65</v>
      </c>
      <c r="F11" s="23"/>
      <c r="G11" s="55"/>
      <c r="H11" s="47">
        <f t="shared" si="4"/>
        <v>0</v>
      </c>
      <c r="I11" s="55"/>
      <c r="J11" s="47">
        <f t="shared" si="0"/>
        <v>0</v>
      </c>
      <c r="K11" s="55"/>
      <c r="L11" s="47">
        <f t="shared" si="1"/>
        <v>0</v>
      </c>
      <c r="M11" s="55">
        <f>1+0</f>
        <v>1</v>
      </c>
      <c r="N11" s="47">
        <f t="shared" si="2"/>
        <v>2.65</v>
      </c>
      <c r="O11" s="55"/>
      <c r="P11" s="47">
        <f t="shared" si="3"/>
        <v>0</v>
      </c>
      <c r="Q11" s="48">
        <f t="shared" si="5"/>
        <v>2.65</v>
      </c>
      <c r="R11" s="7"/>
      <c r="S11" s="7">
        <f t="shared" ref="S11:S14" si="8">+D11/C11</f>
        <v>2.65</v>
      </c>
      <c r="T11" s="7">
        <f t="shared" ref="T11:T14" si="9">+S11*2</f>
        <v>5.3</v>
      </c>
      <c r="U11" s="7">
        <f t="shared" ref="U11:U14" si="10">ROUND(T11,1)</f>
        <v>5.3</v>
      </c>
      <c r="V11" s="7">
        <f t="shared" ref="V11:V14" si="11">+U11/2</f>
        <v>2.65</v>
      </c>
      <c r="X11" s="39">
        <f t="shared" si="6"/>
        <v>0</v>
      </c>
    </row>
    <row r="12" spans="2:24" s="6" customFormat="1" ht="30" customHeight="1" x14ac:dyDescent="0.2">
      <c r="B12" s="33" t="s">
        <v>7</v>
      </c>
      <c r="C12" s="58">
        <f>1+0</f>
        <v>1</v>
      </c>
      <c r="D12" s="34">
        <f>2.39+0</f>
        <v>2.39</v>
      </c>
      <c r="E12" s="24">
        <f t="shared" si="7"/>
        <v>2.4</v>
      </c>
      <c r="F12" s="23"/>
      <c r="G12" s="55">
        <f>0.5+0</f>
        <v>0.5</v>
      </c>
      <c r="H12" s="47">
        <f t="shared" si="4"/>
        <v>1.2</v>
      </c>
      <c r="I12" s="55"/>
      <c r="J12" s="47">
        <f t="shared" si="0"/>
        <v>0</v>
      </c>
      <c r="K12" s="55">
        <f>0.5+0</f>
        <v>0.5</v>
      </c>
      <c r="L12" s="47">
        <f t="shared" si="1"/>
        <v>1.2</v>
      </c>
      <c r="M12" s="55"/>
      <c r="N12" s="47">
        <f t="shared" si="2"/>
        <v>0</v>
      </c>
      <c r="O12" s="55"/>
      <c r="P12" s="47">
        <f t="shared" si="3"/>
        <v>0</v>
      </c>
      <c r="Q12" s="48">
        <f t="shared" si="5"/>
        <v>2.4</v>
      </c>
      <c r="R12" s="7"/>
      <c r="S12" s="7">
        <f t="shared" si="8"/>
        <v>2.39</v>
      </c>
      <c r="T12" s="7">
        <f t="shared" si="9"/>
        <v>4.78</v>
      </c>
      <c r="U12" s="7">
        <f t="shared" si="10"/>
        <v>4.8</v>
      </c>
      <c r="V12" s="7">
        <f t="shared" si="11"/>
        <v>2.4</v>
      </c>
      <c r="X12" s="39">
        <f t="shared" si="6"/>
        <v>0</v>
      </c>
    </row>
    <row r="13" spans="2:24" s="6" customFormat="1" ht="30" customHeight="1" x14ac:dyDescent="0.2">
      <c r="B13" s="33" t="s">
        <v>8</v>
      </c>
      <c r="C13" s="58">
        <f>20+0</f>
        <v>20</v>
      </c>
      <c r="D13" s="34">
        <f>1.99+0</f>
        <v>1.99</v>
      </c>
      <c r="E13" s="24">
        <f t="shared" si="7"/>
        <v>0.1</v>
      </c>
      <c r="F13" s="23"/>
      <c r="G13" s="55">
        <f>2+0</f>
        <v>2</v>
      </c>
      <c r="H13" s="47">
        <f t="shared" si="4"/>
        <v>0.2</v>
      </c>
      <c r="I13" s="55">
        <f>3+0</f>
        <v>3</v>
      </c>
      <c r="J13" s="47">
        <f t="shared" si="0"/>
        <v>0.30000000000000004</v>
      </c>
      <c r="K13" s="55">
        <f>2+0</f>
        <v>2</v>
      </c>
      <c r="L13" s="47">
        <f t="shared" si="1"/>
        <v>0.2</v>
      </c>
      <c r="M13" s="55">
        <f>2+0</f>
        <v>2</v>
      </c>
      <c r="N13" s="47">
        <f t="shared" si="2"/>
        <v>0.2</v>
      </c>
      <c r="O13" s="55"/>
      <c r="P13" s="47">
        <f t="shared" si="3"/>
        <v>0</v>
      </c>
      <c r="Q13" s="48">
        <f t="shared" si="5"/>
        <v>0.89999999999999991</v>
      </c>
      <c r="R13" s="7"/>
      <c r="S13" s="7">
        <f t="shared" si="8"/>
        <v>9.9500000000000005E-2</v>
      </c>
      <c r="T13" s="7">
        <f t="shared" si="9"/>
        <v>0.19900000000000001</v>
      </c>
      <c r="U13" s="7">
        <f t="shared" si="10"/>
        <v>0.2</v>
      </c>
      <c r="V13" s="7">
        <f t="shared" si="11"/>
        <v>0.1</v>
      </c>
      <c r="X13" s="39">
        <f t="shared" si="6"/>
        <v>11</v>
      </c>
    </row>
    <row r="14" spans="2:24" s="6" customFormat="1" ht="30" customHeight="1" thickBot="1" x14ac:dyDescent="0.25">
      <c r="B14" s="35" t="s">
        <v>9</v>
      </c>
      <c r="C14" s="59">
        <f>1+0</f>
        <v>1</v>
      </c>
      <c r="D14" s="36">
        <f>4.95+0</f>
        <v>4.95</v>
      </c>
      <c r="E14" s="25">
        <f t="shared" si="7"/>
        <v>4.95</v>
      </c>
      <c r="F14" s="23"/>
      <c r="G14" s="56"/>
      <c r="H14" s="49">
        <f t="shared" si="4"/>
        <v>0</v>
      </c>
      <c r="I14" s="56">
        <f>0.5+0</f>
        <v>0.5</v>
      </c>
      <c r="J14" s="49">
        <f t="shared" si="0"/>
        <v>2.4750000000000001</v>
      </c>
      <c r="K14" s="56"/>
      <c r="L14" s="49">
        <f t="shared" si="1"/>
        <v>0</v>
      </c>
      <c r="M14" s="56"/>
      <c r="N14" s="49">
        <f t="shared" si="2"/>
        <v>0</v>
      </c>
      <c r="O14" s="56"/>
      <c r="P14" s="49">
        <f t="shared" si="3"/>
        <v>0</v>
      </c>
      <c r="Q14" s="50">
        <f t="shared" si="5"/>
        <v>2.4750000000000001</v>
      </c>
      <c r="R14" s="7"/>
      <c r="S14" s="7">
        <f t="shared" si="8"/>
        <v>4.95</v>
      </c>
      <c r="T14" s="7">
        <f t="shared" si="9"/>
        <v>9.9</v>
      </c>
      <c r="U14" s="7">
        <f t="shared" si="10"/>
        <v>9.9</v>
      </c>
      <c r="V14" s="7">
        <f t="shared" si="11"/>
        <v>4.95</v>
      </c>
      <c r="X14" s="40">
        <f t="shared" si="6"/>
        <v>0.5</v>
      </c>
    </row>
    <row r="15" spans="2:24" s="20" customFormat="1" ht="30" customHeight="1" thickBot="1" x14ac:dyDescent="0.25">
      <c r="B15" s="27" t="s">
        <v>13</v>
      </c>
      <c r="C15" s="28"/>
      <c r="D15" s="29">
        <f>SUM(D7:D14)</f>
        <v>31.319999999999997</v>
      </c>
      <c r="E15" s="30"/>
      <c r="G15" s="51"/>
      <c r="H15" s="52">
        <f>SUM(H7:H14)</f>
        <v>5.15</v>
      </c>
      <c r="I15" s="51"/>
      <c r="J15" s="52">
        <f>SUM(J7:J14)</f>
        <v>3.4249999999999998</v>
      </c>
      <c r="K15" s="51"/>
      <c r="L15" s="52">
        <f>SUM(L7:L14)</f>
        <v>5.65</v>
      </c>
      <c r="M15" s="51"/>
      <c r="N15" s="52">
        <f>SUM(N7:N14)</f>
        <v>4</v>
      </c>
      <c r="O15" s="51"/>
      <c r="P15" s="52">
        <f>SUM(P7:P14)</f>
        <v>4.55</v>
      </c>
      <c r="Q15" s="53">
        <f t="shared" si="5"/>
        <v>22.775000000000002</v>
      </c>
      <c r="R15" s="21"/>
      <c r="S15" s="21"/>
      <c r="T15" s="21"/>
      <c r="U15" s="21"/>
      <c r="V15" s="21"/>
    </row>
    <row r="16" spans="2:24" ht="30" customHeight="1" x14ac:dyDescent="0.2">
      <c r="P16" s="60" t="s">
        <v>25</v>
      </c>
      <c r="Q16" s="61"/>
      <c r="R16" s="4"/>
      <c r="S16" s="4"/>
      <c r="T16" s="4"/>
      <c r="U16" s="4"/>
      <c r="V16" s="4"/>
    </row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</sheetData>
  <sheetProtection sheet="1" objects="1" scenarios="1"/>
  <mergeCells count="10">
    <mergeCell ref="C3:E3"/>
    <mergeCell ref="P16:Q16"/>
    <mergeCell ref="B15:C15"/>
    <mergeCell ref="G5:P5"/>
    <mergeCell ref="Q5:Q6"/>
    <mergeCell ref="B5:B6"/>
    <mergeCell ref="C5:C6"/>
    <mergeCell ref="D5:D6"/>
    <mergeCell ref="E5:E6"/>
    <mergeCell ref="C2:E2"/>
  </mergeCells>
  <conditionalFormatting sqref="X7:X14">
    <cfRule type="expression" dxfId="0" priority="1">
      <formula>X7&lt;0</formula>
    </cfRule>
  </conditionalFormatting>
  <pageMargins left="0.39370078740157483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2023-11-03T12:33:58Z</cp:lastPrinted>
  <dcterms:created xsi:type="dcterms:W3CDTF">2023-11-03T11:21:55Z</dcterms:created>
  <dcterms:modified xsi:type="dcterms:W3CDTF">2023-11-03T12:40:31Z</dcterms:modified>
</cp:coreProperties>
</file>