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DRIVE1\TrocSavoirs\Tableur\"/>
    </mc:Choice>
  </mc:AlternateContent>
  <xr:revisionPtr revIDLastSave="0" documentId="13_ncr:1_{C217C4E9-75B5-447B-94A5-D2117EA94B94}" xr6:coauthVersionLast="47" xr6:coauthVersionMax="47" xr10:uidLastSave="{00000000-0000-0000-0000-000000000000}"/>
  <bookViews>
    <workbookView xWindow="-120" yWindow="-120" windowWidth="29040" windowHeight="15720" xr2:uid="{FE76007D-39AE-47AD-961B-75AAA2F26693}"/>
  </bookViews>
  <sheets>
    <sheet name="Feuil1" sheetId="1" r:id="rId1"/>
  </sheets>
  <definedNames>
    <definedName name="SalaireAssuré">Feuil1!$G$7</definedName>
    <definedName name="SalaireCoordonnéMaxi">Feuil1!$U$7</definedName>
    <definedName name="Table_BV">Feuil1!$U$10:$V$25</definedName>
    <definedName name="_xlnm.Print_Area" localSheetId="0">Feuil1!$A$1:$S$24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U11" i="1"/>
  <c r="U12" i="1" s="1"/>
  <c r="U13" i="1" s="1"/>
  <c r="U14" i="1" s="1"/>
  <c r="U15" i="1" s="1"/>
  <c r="U16" i="1" s="1"/>
  <c r="U17" i="1" s="1"/>
  <c r="I7" i="1"/>
  <c r="H7" i="1"/>
  <c r="V3" i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P23" i="1"/>
  <c r="O12" i="1" l="1"/>
  <c r="U18" i="1"/>
  <c r="U19" i="1" s="1"/>
  <c r="U20" i="1" s="1"/>
  <c r="U21" i="1" s="1"/>
  <c r="U22" i="1" s="1"/>
  <c r="U23" i="1" s="1"/>
  <c r="U24" i="1" s="1"/>
  <c r="U25" i="1" s="1"/>
  <c r="C10" i="1"/>
  <c r="C11" i="1" s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K10" i="1"/>
  <c r="K11" i="1" s="1"/>
  <c r="D10" i="1"/>
  <c r="D11" i="1" s="1"/>
  <c r="D13" i="1" s="1"/>
  <c r="E13" i="1" l="1"/>
  <c r="F13" i="1" s="1"/>
  <c r="G13" i="1" s="1"/>
  <c r="H13" i="1" s="1"/>
  <c r="I13" i="1" s="1"/>
  <c r="J13" i="1" s="1"/>
  <c r="K13" i="1" s="1"/>
  <c r="L10" i="1"/>
  <c r="L11" i="1" s="1"/>
  <c r="M10" i="1"/>
  <c r="M11" i="1" s="1"/>
  <c r="N10" i="1"/>
  <c r="N11" i="1" s="1"/>
  <c r="P12" i="1"/>
  <c r="O10" i="1"/>
  <c r="O11" i="1" s="1"/>
  <c r="L13" i="1" l="1"/>
  <c r="M13" i="1" s="1"/>
  <c r="N13" i="1" s="1"/>
  <c r="O13" i="1" s="1"/>
  <c r="Q12" i="1"/>
  <c r="P10" i="1"/>
  <c r="P11" i="1" s="1"/>
  <c r="P13" i="1" l="1"/>
  <c r="R12" i="1"/>
  <c r="R10" i="1" s="1"/>
  <c r="R11" i="1" s="1"/>
  <c r="Q10" i="1"/>
  <c r="Q11" i="1" s="1"/>
  <c r="Q13" i="1" l="1"/>
  <c r="R13" i="1" s="1"/>
</calcChain>
</file>

<file path=xl/sharedStrings.xml><?xml version="1.0" encoding="utf-8"?>
<sst xmlns="http://schemas.openxmlformats.org/spreadsheetml/2006/main" count="15" uniqueCount="14">
  <si>
    <t>Caisse de pensions</t>
  </si>
  <si>
    <t>Age</t>
  </si>
  <si>
    <t>Bases de calculs</t>
  </si>
  <si>
    <t>Les chiffres clés 2023 | Swiss Risk &amp; Care (swissriskcare.ch)</t>
  </si>
  <si>
    <t>RS 831.40 - Loi fédérale du 25 juin 1982 sur la prévoyance professionnelle vieillesse, survivants et invalidité (LPP) (admin.ch)</t>
  </si>
  <si>
    <t>Capital</t>
  </si>
  <si>
    <t>Réforme de la prévoyance professionnelle (Réforme LPP) (admin.ch)</t>
  </si>
  <si>
    <t>Soumise au Peuple en 2024</t>
  </si>
  <si>
    <t>Taux Bonif. V.</t>
  </si>
  <si>
    <t>Taux B.V.</t>
  </si>
  <si>
    <t>Bonif. V.</t>
  </si>
  <si>
    <t>Evolution d'un capital LPP</t>
  </si>
  <si>
    <t xml:space="preserve">  Salaire annuel assuré</t>
  </si>
  <si>
    <t xml:space="preserve">  Intérêts s/Cap libre passage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</si>
</sst>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b/>
      <u/>
      <sz val="8"/>
      <color theme="10"/>
      <name val="Arial"/>
      <family val="2"/>
    </font>
    <font>
      <b/>
      <sz val="10"/>
      <color theme="4"/>
      <name val="Arial"/>
      <family val="2"/>
    </font>
    <font>
      <sz val="12"/>
      <color theme="7" tint="0.39997558519241921"/>
      <name val="Arial"/>
      <family val="2"/>
    </font>
    <font>
      <b/>
      <sz val="16"/>
      <color theme="0"/>
      <name val="Arial"/>
      <family val="2"/>
    </font>
    <font>
      <sz val="12"/>
      <color rgb="FFFFC00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10" fontId="8" fillId="0" borderId="0" xfId="2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43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9" fontId="13" fillId="0" borderId="0" xfId="2" applyFont="1" applyAlignment="1">
      <alignment vertical="center"/>
    </xf>
    <xf numFmtId="0" fontId="13" fillId="0" borderId="0" xfId="0" applyFont="1" applyAlignment="1">
      <alignment horizontal="right" vertical="center"/>
    </xf>
    <xf numFmtId="9" fontId="13" fillId="0" borderId="0" xfId="2" applyFont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168" fontId="15" fillId="0" borderId="0" xfId="1" applyNumberFormat="1" applyFont="1" applyAlignment="1">
      <alignment vertical="center"/>
    </xf>
    <xf numFmtId="0" fontId="7" fillId="3" borderId="7" xfId="0" applyFont="1" applyFill="1" applyBorder="1" applyAlignment="1">
      <alignment vertical="center"/>
    </xf>
    <xf numFmtId="0" fontId="10" fillId="3" borderId="6" xfId="0" quotePrefix="1" applyFont="1" applyFill="1" applyBorder="1" applyAlignment="1">
      <alignment vertical="center"/>
    </xf>
    <xf numFmtId="10" fontId="12" fillId="3" borderId="10" xfId="2" applyNumberFormat="1" applyFont="1" applyFill="1" applyBorder="1" applyAlignment="1" applyProtection="1">
      <alignment vertical="center"/>
      <protection locked="0"/>
    </xf>
    <xf numFmtId="0" fontId="7" fillId="3" borderId="11" xfId="0" quotePrefix="1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43" fontId="7" fillId="3" borderId="12" xfId="1" applyFont="1" applyFill="1" applyBorder="1" applyAlignment="1">
      <alignment vertical="center"/>
    </xf>
    <xf numFmtId="168" fontId="12" fillId="3" borderId="13" xfId="1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8" fontId="10" fillId="0" borderId="14" xfId="1" applyNumberFormat="1" applyFont="1" applyBorder="1" applyAlignment="1">
      <alignment vertical="center"/>
    </xf>
    <xf numFmtId="168" fontId="10" fillId="0" borderId="15" xfId="1" applyNumberFormat="1" applyFont="1" applyBorder="1" applyAlignment="1">
      <alignment vertical="center"/>
    </xf>
    <xf numFmtId="168" fontId="10" fillId="0" borderId="9" xfId="1" applyNumberFormat="1" applyFont="1" applyBorder="1" applyAlignment="1">
      <alignment vertical="center"/>
    </xf>
    <xf numFmtId="168" fontId="10" fillId="0" borderId="16" xfId="1" applyNumberFormat="1" applyFont="1" applyBorder="1" applyAlignment="1">
      <alignment vertical="center"/>
    </xf>
    <xf numFmtId="168" fontId="10" fillId="0" borderId="17" xfId="1" applyNumberFormat="1" applyFont="1" applyBorder="1" applyAlignment="1">
      <alignment vertical="center"/>
    </xf>
    <xf numFmtId="168" fontId="10" fillId="0" borderId="10" xfId="1" applyNumberFormat="1" applyFont="1" applyBorder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9" fontId="10" fillId="3" borderId="14" xfId="2" applyFont="1" applyFill="1" applyBorder="1" applyAlignment="1">
      <alignment horizontal="center" vertical="center"/>
    </xf>
    <xf numFmtId="9" fontId="10" fillId="3" borderId="15" xfId="2" applyFont="1" applyFill="1" applyBorder="1" applyAlignment="1">
      <alignment horizontal="center" vertical="center"/>
    </xf>
    <xf numFmtId="9" fontId="10" fillId="3" borderId="9" xfId="2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8" fontId="16" fillId="0" borderId="0" xfId="1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b="1">
                <a:latin typeface="Arial" panose="020B0604020202020204" pitchFamily="34" charset="0"/>
                <a:cs typeface="Arial" panose="020B0604020202020204" pitchFamily="34" charset="0"/>
              </a:rPr>
              <a:t>Evolution du capital de libre passage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66CC"/>
            </a:solidFill>
            <a:ln>
              <a:noFill/>
            </a:ln>
            <a:effectLst/>
            <a:sp3d/>
          </c:spPr>
          <c:invertIfNegative val="0"/>
          <c:cat>
            <c:numRef>
              <c:f>Feuil1!$C$12:$R$12</c:f>
              <c:numCache>
                <c:formatCode>General</c:formatCode>
                <c:ptCount val="1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</c:numCache>
            </c:numRef>
          </c:cat>
          <c:val>
            <c:numRef>
              <c:f>Feuil1!$C$13:$R$13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4373.25</c:v>
                </c:pt>
                <c:pt idx="2">
                  <c:v>8790.2325000000001</c:v>
                </c:pt>
                <c:pt idx="3">
                  <c:v>13251.384825000001</c:v>
                </c:pt>
                <c:pt idx="4">
                  <c:v>17757.148673250002</c:v>
                </c:pt>
                <c:pt idx="5">
                  <c:v>22307.970159982502</c:v>
                </c:pt>
                <c:pt idx="6">
                  <c:v>26904.299861582327</c:v>
                </c:pt>
                <c:pt idx="7">
                  <c:v>31546.59286019815</c:v>
                </c:pt>
                <c:pt idx="8">
                  <c:v>36235.308788800132</c:v>
                </c:pt>
                <c:pt idx="9">
                  <c:v>40970.911876688137</c:v>
                </c:pt>
                <c:pt idx="10">
                  <c:v>47628.120995455021</c:v>
                </c:pt>
                <c:pt idx="11">
                  <c:v>54351.902205409569</c:v>
                </c:pt>
                <c:pt idx="12">
                  <c:v>61142.921227463667</c:v>
                </c:pt>
                <c:pt idx="13">
                  <c:v>68001.850439738308</c:v>
                </c:pt>
                <c:pt idx="14">
                  <c:v>74929.368944135698</c:v>
                </c:pt>
                <c:pt idx="15">
                  <c:v>81926.162633577056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4-4DCB-9079-43D528375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4997551"/>
        <c:axId val="1880064415"/>
        <c:axId val="0"/>
      </c:bar3DChart>
      <c:catAx>
        <c:axId val="1624997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064415"/>
        <c:crosses val="autoZero"/>
        <c:auto val="1"/>
        <c:lblAlgn val="ctr"/>
        <c:lblOffset val="100"/>
        <c:noMultiLvlLbl val="0"/>
      </c:catAx>
      <c:valAx>
        <c:axId val="1880064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4997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4</xdr:row>
      <xdr:rowOff>57150</xdr:rowOff>
    </xdr:from>
    <xdr:to>
      <xdr:col>12</xdr:col>
      <xdr:colOff>619125</xdr:colOff>
      <xdr:row>5</xdr:row>
      <xdr:rowOff>0</xdr:rowOff>
    </xdr:to>
    <xdr:sp macro="" textlink="">
      <xdr:nvSpPr>
        <xdr:cNvPr id="2" name="Flèche : gauche 1">
          <a:extLst>
            <a:ext uri="{FF2B5EF4-FFF2-40B4-BE49-F238E27FC236}">
              <a16:creationId xmlns:a16="http://schemas.microsoft.com/office/drawing/2014/main" id="{357DD355-58AF-F2E6-4F61-C267305A8881}"/>
            </a:ext>
          </a:extLst>
        </xdr:cNvPr>
        <xdr:cNvSpPr/>
      </xdr:nvSpPr>
      <xdr:spPr>
        <a:xfrm>
          <a:off x="8620125" y="1057275"/>
          <a:ext cx="447675" cy="25717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57149</xdr:colOff>
      <xdr:row>13</xdr:row>
      <xdr:rowOff>80962</xdr:rowOff>
    </xdr:from>
    <xdr:to>
      <xdr:col>17</xdr:col>
      <xdr:colOff>514349</xdr:colOff>
      <xdr:row>21</xdr:row>
      <xdr:rowOff>309562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371209D-23F4-63EB-2C08-CD0D8C9E2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sv.admin.ch/bsv/fr/home/assurances-sociales/bv/reformen-und-revisionen.html" TargetMode="External"/><Relationship Id="rId2" Type="http://schemas.openxmlformats.org/officeDocument/2006/relationships/hyperlink" Target="https://www.fedlex.admin.ch/eli/cc/1983/797_797_797/fr" TargetMode="External"/><Relationship Id="rId1" Type="http://schemas.openxmlformats.org/officeDocument/2006/relationships/hyperlink" Target="https://www.swissriskcare.ch/actualites/les-chiffres-cles-202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7286-7966-4F42-BDA3-7381043426BB}">
  <dimension ref="B1:V45"/>
  <sheetViews>
    <sheetView showGridLines="0" tabSelected="1" topLeftCell="A5" workbookViewId="0">
      <selection activeCell="Y20" sqref="Y20"/>
    </sheetView>
  </sheetViews>
  <sheetFormatPr baseColWidth="10" defaultRowHeight="15" x14ac:dyDescent="0.25"/>
  <cols>
    <col min="1" max="1" width="0.85546875" style="1" customWidth="1"/>
    <col min="2" max="2" width="18.7109375" style="1" customWidth="1"/>
    <col min="3" max="18" width="7.7109375" style="1" customWidth="1"/>
    <col min="19" max="19" width="0.85546875" style="1" customWidth="1"/>
    <col min="20" max="20" width="11.42578125" style="1"/>
    <col min="21" max="21" width="12.85546875" style="1" bestFit="1" customWidth="1"/>
    <col min="22" max="22" width="12.7109375" style="1" bestFit="1" customWidth="1"/>
    <col min="23" max="16384" width="11.42578125" style="1"/>
  </cols>
  <sheetData>
    <row r="1" spans="2:22" ht="4.5" customHeight="1" thickBot="1" x14ac:dyDescent="0.3"/>
    <row r="2" spans="2:22" s="2" customFormat="1" ht="39.950000000000003" customHeight="1" thickBot="1" x14ac:dyDescent="0.3">
      <c r="B2" s="19" t="s">
        <v>0</v>
      </c>
      <c r="C2" s="20"/>
      <c r="D2" s="21"/>
      <c r="F2" s="5" t="s">
        <v>3</v>
      </c>
    </row>
    <row r="3" spans="2:22" s="2" customFormat="1" ht="9" customHeight="1" x14ac:dyDescent="0.25">
      <c r="U3" s="23">
        <v>2450</v>
      </c>
      <c r="V3" s="23">
        <f>2450*36</f>
        <v>88200</v>
      </c>
    </row>
    <row r="4" spans="2:22" s="2" customFormat="1" ht="24.95" customHeight="1" x14ac:dyDescent="0.25">
      <c r="B4" s="4" t="s">
        <v>11</v>
      </c>
      <c r="F4" s="11" t="s">
        <v>4</v>
      </c>
    </row>
    <row r="5" spans="2:22" s="2" customFormat="1" ht="24.95" customHeight="1" x14ac:dyDescent="0.25">
      <c r="F5" s="11" t="s">
        <v>6</v>
      </c>
      <c r="N5" s="8" t="s">
        <v>7</v>
      </c>
    </row>
    <row r="6" spans="2:22" s="2" customFormat="1" ht="9" customHeight="1" thickBot="1" x14ac:dyDescent="0.3">
      <c r="F6" s="5"/>
    </row>
    <row r="7" spans="2:22" s="2" customFormat="1" ht="24.95" customHeight="1" x14ac:dyDescent="0.25">
      <c r="B7" s="31" t="s">
        <v>2</v>
      </c>
      <c r="C7" s="32"/>
      <c r="D7" s="27" t="s">
        <v>12</v>
      </c>
      <c r="E7" s="28"/>
      <c r="F7" s="29"/>
      <c r="G7" s="30">
        <v>62475</v>
      </c>
      <c r="H7" s="52" t="str">
        <f>IF(G7&gt;SalaireCoordonnéMaxi,"Maxi","")</f>
        <v/>
      </c>
      <c r="I7" s="51" t="str">
        <f>IF(G7&gt;SalaireCoordonnéMaxi,SalaireCoordonnéMaxi,"")</f>
        <v/>
      </c>
      <c r="J7" s="6"/>
      <c r="K7" s="6"/>
      <c r="U7" s="12">
        <v>62475</v>
      </c>
      <c r="V7" s="13"/>
    </row>
    <row r="8" spans="2:22" s="2" customFormat="1" ht="24.95" customHeight="1" thickBot="1" x14ac:dyDescent="0.3">
      <c r="B8" s="33"/>
      <c r="C8" s="34"/>
      <c r="D8" s="25" t="s">
        <v>13</v>
      </c>
      <c r="E8" s="24"/>
      <c r="F8" s="24"/>
      <c r="G8" s="26">
        <v>0.01</v>
      </c>
      <c r="H8" s="50" t="str">
        <f>IF(G8&lt;U8,"Taux minimum","")</f>
        <v/>
      </c>
      <c r="I8" s="9" t="str">
        <f>IF(G8&lt;U8,U8,"")</f>
        <v/>
      </c>
      <c r="J8" s="6"/>
      <c r="K8" s="6"/>
      <c r="U8" s="14">
        <v>0.01</v>
      </c>
      <c r="V8" s="13"/>
    </row>
    <row r="9" spans="2:22" s="2" customFormat="1" ht="9" customHeight="1" thickBot="1" x14ac:dyDescent="0.3">
      <c r="D9" s="6"/>
      <c r="E9" s="6"/>
      <c r="F9" s="6"/>
      <c r="G9" s="7"/>
      <c r="H9" s="6"/>
      <c r="I9" s="6"/>
      <c r="J9" s="6"/>
      <c r="K9" s="6"/>
      <c r="U9" s="15" t="s">
        <v>1</v>
      </c>
      <c r="V9" s="15" t="s">
        <v>9</v>
      </c>
    </row>
    <row r="10" spans="2:22" s="3" customFormat="1" ht="24.95" customHeight="1" thickBot="1" x14ac:dyDescent="0.3">
      <c r="B10" s="45" t="s">
        <v>8</v>
      </c>
      <c r="C10" s="47">
        <f>VLOOKUP(C12,Table_BV,2)</f>
        <v>7.0000000000000007E-2</v>
      </c>
      <c r="D10" s="48">
        <f>VLOOKUP(D12,Table_BV,2)</f>
        <v>7.0000000000000007E-2</v>
      </c>
      <c r="E10" s="48">
        <f>VLOOKUP(E12,Table_BV,2)</f>
        <v>7.0000000000000007E-2</v>
      </c>
      <c r="F10" s="48">
        <f>VLOOKUP(F12,Table_BV,2)</f>
        <v>7.0000000000000007E-2</v>
      </c>
      <c r="G10" s="48">
        <f>VLOOKUP(G12,Table_BV,2)</f>
        <v>7.0000000000000007E-2</v>
      </c>
      <c r="H10" s="48">
        <f>VLOOKUP(H12,Table_BV,2)</f>
        <v>7.0000000000000007E-2</v>
      </c>
      <c r="I10" s="48">
        <f>VLOOKUP(I12,Table_BV,2)</f>
        <v>7.0000000000000007E-2</v>
      </c>
      <c r="J10" s="48">
        <f>VLOOKUP(J12,Table_BV,2)</f>
        <v>7.0000000000000007E-2</v>
      </c>
      <c r="K10" s="48">
        <f>VLOOKUP(K12,Table_BV,2)</f>
        <v>7.0000000000000007E-2</v>
      </c>
      <c r="L10" s="48">
        <f>VLOOKUP(L12,Table_BV,2)</f>
        <v>7.0000000000000007E-2</v>
      </c>
      <c r="M10" s="48">
        <f>VLOOKUP(M12,Table_BV,2)</f>
        <v>0.1</v>
      </c>
      <c r="N10" s="48">
        <f>VLOOKUP(N12,Table_BV,2)</f>
        <v>0.1</v>
      </c>
      <c r="O10" s="48">
        <f>VLOOKUP(O12,Table_BV,2)</f>
        <v>0.1</v>
      </c>
      <c r="P10" s="48">
        <f>VLOOKUP(P12,Table_BV,2)</f>
        <v>0.1</v>
      </c>
      <c r="Q10" s="48">
        <f>VLOOKUP(Q12,Table_BV,2)</f>
        <v>0.1</v>
      </c>
      <c r="R10" s="49">
        <f>VLOOKUP(R12,Table_BV,2)</f>
        <v>0.1</v>
      </c>
      <c r="U10" s="13">
        <v>25</v>
      </c>
      <c r="V10" s="16">
        <v>7.0000000000000007E-2</v>
      </c>
    </row>
    <row r="11" spans="2:22" s="2" customFormat="1" ht="24.95" customHeight="1" thickBot="1" x14ac:dyDescent="0.3">
      <c r="B11" s="44" t="s">
        <v>10</v>
      </c>
      <c r="C11" s="35">
        <f>SalaireAssuré*C10</f>
        <v>4373.25</v>
      </c>
      <c r="D11" s="36">
        <f>SalaireAssuré*D10</f>
        <v>4373.25</v>
      </c>
      <c r="E11" s="36">
        <f>SalaireAssuré*E10</f>
        <v>4373.25</v>
      </c>
      <c r="F11" s="36">
        <f>SalaireAssuré*F10</f>
        <v>4373.25</v>
      </c>
      <c r="G11" s="36">
        <f>SalaireAssuré*G10</f>
        <v>4373.25</v>
      </c>
      <c r="H11" s="36">
        <f>SalaireAssuré*H10</f>
        <v>4373.25</v>
      </c>
      <c r="I11" s="36">
        <f>SalaireAssuré*I10</f>
        <v>4373.25</v>
      </c>
      <c r="J11" s="36">
        <f>SalaireAssuré*J10</f>
        <v>4373.25</v>
      </c>
      <c r="K11" s="36">
        <f>SalaireAssuré*K10</f>
        <v>4373.25</v>
      </c>
      <c r="L11" s="36">
        <f>SalaireAssuré*L10</f>
        <v>4373.25</v>
      </c>
      <c r="M11" s="36">
        <f>SalaireAssuré*M10</f>
        <v>6247.5</v>
      </c>
      <c r="N11" s="36">
        <f>SalaireAssuré*N10</f>
        <v>6247.5</v>
      </c>
      <c r="O11" s="36">
        <f>SalaireAssuré*O10</f>
        <v>6247.5</v>
      </c>
      <c r="P11" s="36">
        <f>SalaireAssuré*P10</f>
        <v>6247.5</v>
      </c>
      <c r="Q11" s="36">
        <f>SalaireAssuré*Q10</f>
        <v>6247.5</v>
      </c>
      <c r="R11" s="37">
        <f>SalaireAssuré*R10</f>
        <v>6247.5</v>
      </c>
      <c r="U11" s="17">
        <f>+U10+1</f>
        <v>26</v>
      </c>
      <c r="V11" s="18">
        <v>7.0000000000000007E-2</v>
      </c>
    </row>
    <row r="12" spans="2:22" s="3" customFormat="1" ht="24.95" customHeight="1" thickBot="1" x14ac:dyDescent="0.3">
      <c r="B12" s="45" t="s">
        <v>1</v>
      </c>
      <c r="C12" s="41">
        <v>25</v>
      </c>
      <c r="D12" s="42">
        <f>+C12+1</f>
        <v>26</v>
      </c>
      <c r="E12" s="42">
        <f t="shared" ref="E12:R12" si="0">+D12+1</f>
        <v>27</v>
      </c>
      <c r="F12" s="42">
        <f t="shared" si="0"/>
        <v>28</v>
      </c>
      <c r="G12" s="42">
        <f t="shared" si="0"/>
        <v>29</v>
      </c>
      <c r="H12" s="42">
        <f t="shared" si="0"/>
        <v>30</v>
      </c>
      <c r="I12" s="42">
        <f t="shared" si="0"/>
        <v>31</v>
      </c>
      <c r="J12" s="42">
        <f t="shared" si="0"/>
        <v>32</v>
      </c>
      <c r="K12" s="42">
        <f t="shared" si="0"/>
        <v>33</v>
      </c>
      <c r="L12" s="42">
        <f t="shared" si="0"/>
        <v>34</v>
      </c>
      <c r="M12" s="42">
        <f t="shared" si="0"/>
        <v>35</v>
      </c>
      <c r="N12" s="42">
        <f t="shared" si="0"/>
        <v>36</v>
      </c>
      <c r="O12" s="42">
        <f t="shared" si="0"/>
        <v>37</v>
      </c>
      <c r="P12" s="42">
        <f t="shared" si="0"/>
        <v>38</v>
      </c>
      <c r="Q12" s="42">
        <f t="shared" si="0"/>
        <v>39</v>
      </c>
      <c r="R12" s="43">
        <f t="shared" si="0"/>
        <v>40</v>
      </c>
      <c r="U12" s="13">
        <f t="shared" ref="U12:U27" si="1">+U11+1</f>
        <v>27</v>
      </c>
      <c r="V12" s="16">
        <v>7.0000000000000007E-2</v>
      </c>
    </row>
    <row r="13" spans="2:22" s="2" customFormat="1" ht="24.95" customHeight="1" thickBot="1" x14ac:dyDescent="0.3">
      <c r="B13" s="46" t="s">
        <v>5</v>
      </c>
      <c r="C13" s="38">
        <v>0</v>
      </c>
      <c r="D13" s="39">
        <f>(C13*(1+$G$8))+D$11</f>
        <v>4373.25</v>
      </c>
      <c r="E13" s="39">
        <f>(D13*(1+$G$8))+E$11</f>
        <v>8790.2325000000001</v>
      </c>
      <c r="F13" s="39">
        <f>(E13*(1+$G$8))+F$11</f>
        <v>13251.384825000001</v>
      </c>
      <c r="G13" s="39">
        <f>(F13*(1+$G$8))+G$11</f>
        <v>17757.148673250002</v>
      </c>
      <c r="H13" s="39">
        <f>(G13*(1+$G$8))+H$11</f>
        <v>22307.970159982502</v>
      </c>
      <c r="I13" s="39">
        <f>(H13*(1+$G$8))+I$11</f>
        <v>26904.299861582327</v>
      </c>
      <c r="J13" s="39">
        <f>(I13*(1+$G$8))+J$11</f>
        <v>31546.59286019815</v>
      </c>
      <c r="K13" s="39">
        <f>(J13*(1+$G$8))+K$11</f>
        <v>36235.308788800132</v>
      </c>
      <c r="L13" s="39">
        <f>(K13*(1+$G$8))+L$11</f>
        <v>40970.911876688137</v>
      </c>
      <c r="M13" s="39">
        <f>(L13*(1+$G$8))+M$11</f>
        <v>47628.120995455021</v>
      </c>
      <c r="N13" s="39">
        <f>(M13*(1+$G$8))+N$11</f>
        <v>54351.902205409569</v>
      </c>
      <c r="O13" s="39">
        <f>(N13*(1+$G$8))+O$11</f>
        <v>61142.921227463667</v>
      </c>
      <c r="P13" s="39">
        <f>(O13*(1+$G$8))+P$11</f>
        <v>68001.850439738308</v>
      </c>
      <c r="Q13" s="39">
        <f>(P13*(1+$G$8))+Q$11</f>
        <v>74929.368944135698</v>
      </c>
      <c r="R13" s="40">
        <f>(Q13*(1+$G$8))+R$11</f>
        <v>81926.162633577056</v>
      </c>
      <c r="U13" s="13">
        <f t="shared" si="1"/>
        <v>28</v>
      </c>
      <c r="V13" s="16">
        <v>7.0000000000000007E-2</v>
      </c>
    </row>
    <row r="14" spans="2:22" s="2" customFormat="1" ht="24.95" customHeight="1" x14ac:dyDescent="0.2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U14" s="13">
        <f t="shared" si="1"/>
        <v>29</v>
      </c>
      <c r="V14" s="16">
        <v>7.0000000000000007E-2</v>
      </c>
    </row>
    <row r="15" spans="2:22" s="2" customFormat="1" ht="24.95" customHeight="1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U15" s="13">
        <f t="shared" si="1"/>
        <v>30</v>
      </c>
      <c r="V15" s="16">
        <v>7.0000000000000007E-2</v>
      </c>
    </row>
    <row r="16" spans="2:22" s="2" customFormat="1" ht="24.95" customHeight="1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U16" s="13">
        <f>+U15+1</f>
        <v>31</v>
      </c>
      <c r="V16" s="16">
        <v>7.0000000000000007E-2</v>
      </c>
    </row>
    <row r="17" spans="3:22" s="2" customFormat="1" ht="24.95" customHeight="1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U17" s="13">
        <f>+U16+1</f>
        <v>32</v>
      </c>
      <c r="V17" s="16">
        <v>7.0000000000000007E-2</v>
      </c>
    </row>
    <row r="18" spans="3:22" s="2" customFormat="1" ht="24.95" customHeight="1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U18" s="13">
        <f>+U17+1</f>
        <v>33</v>
      </c>
      <c r="V18" s="16">
        <v>7.0000000000000007E-2</v>
      </c>
    </row>
    <row r="19" spans="3:22" s="2" customFormat="1" ht="24.95" customHeight="1" x14ac:dyDescent="0.25">
      <c r="U19" s="13">
        <f>+U18+1</f>
        <v>34</v>
      </c>
      <c r="V19" s="16">
        <v>7.0000000000000007E-2</v>
      </c>
    </row>
    <row r="20" spans="3:22" s="2" customFormat="1" ht="24.95" customHeight="1" x14ac:dyDescent="0.25">
      <c r="U20" s="13">
        <f>+U19+1</f>
        <v>35</v>
      </c>
      <c r="V20" s="16">
        <v>0.1</v>
      </c>
    </row>
    <row r="21" spans="3:22" s="2" customFormat="1" ht="24.95" customHeight="1" x14ac:dyDescent="0.25">
      <c r="U21" s="13">
        <f>+U20+1</f>
        <v>36</v>
      </c>
      <c r="V21" s="16">
        <v>0.1</v>
      </c>
    </row>
    <row r="22" spans="3:22" s="2" customFormat="1" ht="24.95" customHeight="1" x14ac:dyDescent="0.25">
      <c r="U22" s="13">
        <f>+U21+1</f>
        <v>37</v>
      </c>
      <c r="V22" s="16">
        <v>0.1</v>
      </c>
    </row>
    <row r="23" spans="3:22" s="2" customFormat="1" ht="24.95" customHeight="1" x14ac:dyDescent="0.25">
      <c r="P23" s="53">
        <f ca="1">TODAY()</f>
        <v>45251</v>
      </c>
      <c r="Q23" s="53"/>
      <c r="R23" s="53"/>
      <c r="S23" s="22"/>
      <c r="T23" s="22"/>
      <c r="U23" s="13">
        <f>+U22+1</f>
        <v>38</v>
      </c>
      <c r="V23" s="16">
        <v>0.1</v>
      </c>
    </row>
    <row r="24" spans="3:22" s="2" customFormat="1" ht="4.5" customHeight="1" x14ac:dyDescent="0.25">
      <c r="U24" s="13">
        <f>+U23+1</f>
        <v>39</v>
      </c>
      <c r="V24" s="16">
        <v>0.1</v>
      </c>
    </row>
    <row r="25" spans="3:22" s="2" customFormat="1" ht="24.95" customHeight="1" x14ac:dyDescent="0.25">
      <c r="U25" s="13">
        <f t="shared" ref="U25" si="2">+U24+1</f>
        <v>40</v>
      </c>
      <c r="V25" s="16">
        <v>0.1</v>
      </c>
    </row>
    <row r="26" spans="3:22" s="2" customFormat="1" ht="24.95" customHeight="1" x14ac:dyDescent="0.25"/>
    <row r="27" spans="3:22" s="2" customFormat="1" ht="24.95" customHeight="1" x14ac:dyDescent="0.25"/>
    <row r="28" spans="3:22" s="2" customFormat="1" ht="24.95" customHeight="1" x14ac:dyDescent="0.25"/>
    <row r="29" spans="3:22" s="2" customFormat="1" ht="24.95" customHeight="1" x14ac:dyDescent="0.25"/>
    <row r="30" spans="3:22" s="2" customFormat="1" ht="24.95" customHeight="1" x14ac:dyDescent="0.25"/>
    <row r="31" spans="3:22" s="2" customFormat="1" ht="24.95" customHeight="1" x14ac:dyDescent="0.25"/>
    <row r="32" spans="3:22" s="2" customFormat="1" ht="24.95" customHeight="1" x14ac:dyDescent="0.25"/>
    <row r="33" s="2" customFormat="1" ht="24.95" customHeight="1" x14ac:dyDescent="0.25"/>
    <row r="34" s="2" customFormat="1" ht="24.95" customHeight="1" x14ac:dyDescent="0.25"/>
    <row r="35" s="2" customFormat="1" ht="24.95" customHeight="1" x14ac:dyDescent="0.25"/>
    <row r="36" s="2" customFormat="1" ht="24.95" customHeight="1" x14ac:dyDescent="0.25"/>
    <row r="37" s="2" customFormat="1" ht="24.95" customHeight="1" x14ac:dyDescent="0.25"/>
    <row r="38" s="2" customFormat="1" ht="24.95" customHeight="1" x14ac:dyDescent="0.25"/>
    <row r="39" s="2" customFormat="1" ht="24.95" customHeight="1" x14ac:dyDescent="0.25"/>
    <row r="40" s="2" customFormat="1" ht="24.95" customHeight="1" x14ac:dyDescent="0.25"/>
    <row r="41" s="2" customFormat="1" ht="24.95" customHeight="1" x14ac:dyDescent="0.25"/>
    <row r="42" s="2" customFormat="1" ht="24.95" customHeight="1" x14ac:dyDescent="0.25"/>
    <row r="43" s="2" customFormat="1" ht="24.95" customHeight="1" x14ac:dyDescent="0.25"/>
    <row r="44" s="2" customFormat="1" ht="24.95" customHeight="1" x14ac:dyDescent="0.25"/>
    <row r="45" s="2" customFormat="1" ht="24.95" customHeight="1" x14ac:dyDescent="0.25"/>
  </sheetData>
  <sheetProtection sheet="1" objects="1" scenarios="1"/>
  <mergeCells count="3">
    <mergeCell ref="B2:D2"/>
    <mergeCell ref="P23:R23"/>
    <mergeCell ref="B7:C8"/>
  </mergeCells>
  <hyperlinks>
    <hyperlink ref="F2" r:id="rId1" display="https://www.swissriskcare.ch/actualites/les-chiffres-cles-2023" xr:uid="{94417BC3-78E6-4C2D-96BA-CCB870E04FAF}"/>
    <hyperlink ref="F4" r:id="rId2" display="https://www.fedlex.admin.ch/eli/cc/1983/797_797_797/fr" xr:uid="{993862B7-BA95-4A23-AFAA-BBE9BA6C9010}"/>
    <hyperlink ref="F5" r:id="rId3" display="https://www.bsv.admin.ch/bsv/fr/home/assurances-sociales/bv/reformen-und-revisionen.html" xr:uid="{30C94E49-CEB5-4F95-BFA8-C78CA5588785}"/>
  </hyperlinks>
  <pageMargins left="0.19685039370078741" right="0.19685039370078741" top="0.59055118110236227" bottom="0.19685039370078741" header="0.31496062992125984" footer="0.31496062992125984"/>
  <pageSetup paperSize="9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Feuil1</vt:lpstr>
      <vt:lpstr>SalaireAssuré</vt:lpstr>
      <vt:lpstr>SalaireCoordonnéMaxi</vt:lpstr>
      <vt:lpstr>Table_BV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2023-11-21T15:21:29Z</cp:lastPrinted>
  <dcterms:created xsi:type="dcterms:W3CDTF">2023-11-21T07:33:33Z</dcterms:created>
  <dcterms:modified xsi:type="dcterms:W3CDTF">2023-11-21T15:22:49Z</dcterms:modified>
</cp:coreProperties>
</file>