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Feuil1" sheetId="1" r:id="rId1"/>
  </sheets>
  <definedNames>
    <definedName name="PAchat">Feuil1!$C$5</definedName>
    <definedName name="_xlnm.Print_Area" localSheetId="0">Feuil1!$A$1:$E$37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C5" i="1"/>
  <c r="D31" i="1"/>
  <c r="D30" i="1"/>
  <c r="D32" i="1" s="1"/>
  <c r="C23" i="1"/>
  <c r="H34" i="1" s="1"/>
  <c r="D12" i="1"/>
  <c r="C11" i="1"/>
  <c r="C22" i="1" s="1"/>
  <c r="C10" i="1"/>
  <c r="C21" i="1" s="1"/>
  <c r="D17" i="1"/>
  <c r="B17" i="1"/>
  <c r="C24" i="1" l="1"/>
  <c r="C26" i="1" s="1"/>
  <c r="C12" i="1"/>
  <c r="C6" i="1"/>
  <c r="C16" i="1" l="1"/>
  <c r="D16" i="1" s="1"/>
  <c r="C7" i="1"/>
  <c r="C17" i="1"/>
  <c r="C29" i="1" l="1"/>
  <c r="D7" i="1"/>
  <c r="C18" i="1"/>
  <c r="D18" i="1" s="1"/>
  <c r="C31" i="1" l="1"/>
  <c r="G34" i="1" s="1"/>
  <c r="C30" i="1"/>
  <c r="F34" i="1" l="1"/>
  <c r="C34" i="1" s="1"/>
  <c r="C35" i="1" s="1"/>
  <c r="C32" i="1"/>
  <c r="C33" i="1" s="1"/>
  <c r="D33" i="1" s="1"/>
</calcChain>
</file>

<file path=xl/sharedStrings.xml><?xml version="1.0" encoding="utf-8"?>
<sst xmlns="http://schemas.openxmlformats.org/spreadsheetml/2006/main" count="28" uniqueCount="27">
  <si>
    <t>Immeuble</t>
  </si>
  <si>
    <t>Acquisition propre logement</t>
  </si>
  <si>
    <t>Prix d'achat</t>
  </si>
  <si>
    <t>Financement</t>
  </si>
  <si>
    <t>Hypothèque 1e rang</t>
  </si>
  <si>
    <t>Frais d'achat à payer séparément</t>
  </si>
  <si>
    <t>Hypothèque 2e rang</t>
  </si>
  <si>
    <t>Prix de revient total</t>
  </si>
  <si>
    <t>Total prêts hypothécaires</t>
  </si>
  <si>
    <t>Fonds propres</t>
  </si>
  <si>
    <t>Retrait LPP encouragement propriété du logement</t>
  </si>
  <si>
    <t>Cash</t>
  </si>
  <si>
    <t>Total nécessaire en cash</t>
  </si>
  <si>
    <t>Calcul des charges théoriques</t>
  </si>
  <si>
    <t>Intérêts hypothécaires du 1e rang</t>
  </si>
  <si>
    <t>Intérêts hypothécaires du 2e rang</t>
  </si>
  <si>
    <t>Frais d'entretien</t>
  </si>
  <si>
    <t>Total des charges théoriques</t>
  </si>
  <si>
    <t>Revenu annuel brut nécessaire</t>
  </si>
  <si>
    <t>Version 1.0 du 04.03.2020</t>
  </si>
  <si>
    <t>Variante 2 : frais d'achat intégrés dans le prix d'achat</t>
  </si>
  <si>
    <t>Hypo 1</t>
  </si>
  <si>
    <t>Hypo 2</t>
  </si>
  <si>
    <t>Total Hypo</t>
  </si>
  <si>
    <t>Charges théoriques</t>
  </si>
  <si>
    <t>Revenu annuel nécessaire</t>
  </si>
  <si>
    <t>04.03.2020 / PK / s.e.o.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</si>
</sst>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10" fontId="0" fillId="0" borderId="0" xfId="2" applyNumberFormat="1" applyFont="1" applyAlignment="1">
      <alignment vertical="center"/>
    </xf>
    <xf numFmtId="10" fontId="2" fillId="5" borderId="0" xfId="2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164" fontId="2" fillId="5" borderId="0" xfId="1" applyFont="1" applyFill="1" applyAlignment="1">
      <alignment vertical="center"/>
    </xf>
    <xf numFmtId="10" fontId="2" fillId="3" borderId="0" xfId="2" applyNumberFormat="1" applyFont="1" applyFill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10" fontId="5" fillId="4" borderId="0" xfId="2" applyNumberFormat="1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64" fontId="2" fillId="8" borderId="0" xfId="1" applyFont="1" applyFill="1" applyAlignment="1">
      <alignment vertical="center"/>
    </xf>
    <xf numFmtId="10" fontId="2" fillId="8" borderId="0" xfId="2" applyNumberFormat="1" applyFont="1" applyFill="1" applyAlignment="1">
      <alignment vertical="center"/>
    </xf>
    <xf numFmtId="10" fontId="2" fillId="7" borderId="0" xfId="2" applyNumberFormat="1" applyFont="1" applyFill="1" applyAlignment="1">
      <alignment vertical="center"/>
    </xf>
    <xf numFmtId="0" fontId="3" fillId="9" borderId="0" xfId="0" applyFont="1" applyFill="1" applyAlignment="1">
      <alignment vertical="center"/>
    </xf>
    <xf numFmtId="164" fontId="3" fillId="9" borderId="0" xfId="0" applyNumberFormat="1" applyFont="1" applyFill="1" applyAlignment="1">
      <alignment vertical="center"/>
    </xf>
    <xf numFmtId="10" fontId="3" fillId="9" borderId="0" xfId="0" applyNumberFormat="1" applyFont="1" applyFill="1" applyAlignment="1">
      <alignment vertical="center"/>
    </xf>
    <xf numFmtId="164" fontId="2" fillId="3" borderId="1" xfId="1" applyFont="1" applyFill="1" applyBorder="1" applyAlignment="1" applyProtection="1">
      <alignment vertical="center"/>
      <protection locked="0"/>
    </xf>
    <xf numFmtId="10" fontId="5" fillId="6" borderId="1" xfId="2" applyNumberFormat="1" applyFont="1" applyFill="1" applyBorder="1" applyAlignment="1" applyProtection="1">
      <alignment horizontal="right" vertical="center"/>
      <protection locked="0"/>
    </xf>
    <xf numFmtId="10" fontId="2" fillId="5" borderId="3" xfId="2" applyNumberFormat="1" applyFont="1" applyFill="1" applyBorder="1" applyAlignment="1" applyProtection="1">
      <alignment vertical="center"/>
      <protection locked="0"/>
    </xf>
    <xf numFmtId="10" fontId="2" fillId="5" borderId="2" xfId="2" applyNumberFormat="1" applyFont="1" applyFill="1" applyBorder="1" applyAlignment="1" applyProtection="1">
      <alignment vertical="center"/>
      <protection locked="0"/>
    </xf>
    <xf numFmtId="164" fontId="2" fillId="7" borderId="1" xfId="1" applyFont="1" applyFill="1" applyBorder="1" applyAlignment="1" applyProtection="1">
      <alignment vertical="center"/>
      <protection locked="0"/>
    </xf>
    <xf numFmtId="0" fontId="3" fillId="10" borderId="0" xfId="0" applyFont="1" applyFill="1" applyAlignment="1">
      <alignment vertical="center"/>
    </xf>
    <xf numFmtId="164" fontId="3" fillId="10" borderId="0" xfId="1" applyFont="1" applyFill="1" applyAlignment="1">
      <alignment vertical="center"/>
    </xf>
    <xf numFmtId="10" fontId="3" fillId="10" borderId="3" xfId="2" applyNumberFormat="1" applyFont="1" applyFill="1" applyBorder="1" applyAlignment="1" applyProtection="1">
      <alignment vertical="center"/>
      <protection locked="0"/>
    </xf>
    <xf numFmtId="10" fontId="3" fillId="10" borderId="4" xfId="2" applyNumberFormat="1" applyFont="1" applyFill="1" applyBorder="1" applyAlignment="1" applyProtection="1">
      <alignment vertical="center"/>
      <protection locked="0"/>
    </xf>
    <xf numFmtId="0" fontId="0" fillId="10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164" fontId="7" fillId="4" borderId="0" xfId="1" applyFont="1" applyFill="1" applyAlignment="1">
      <alignment vertical="center"/>
    </xf>
    <xf numFmtId="0" fontId="8" fillId="4" borderId="0" xfId="0" applyFont="1" applyFill="1" applyAlignment="1">
      <alignment vertical="center"/>
    </xf>
    <xf numFmtId="164" fontId="8" fillId="4" borderId="0" xfId="1" applyFont="1" applyFill="1" applyAlignment="1">
      <alignment vertical="center"/>
    </xf>
    <xf numFmtId="0" fontId="9" fillId="4" borderId="0" xfId="0" applyFont="1" applyFill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164" fontId="10" fillId="11" borderId="0" xfId="1" applyFont="1" applyFill="1" applyAlignment="1">
      <alignment vertical="center"/>
    </xf>
    <xf numFmtId="164" fontId="3" fillId="11" borderId="0" xfId="0" applyNumberFormat="1" applyFont="1" applyFill="1" applyAlignment="1">
      <alignment vertical="center"/>
    </xf>
    <xf numFmtId="0" fontId="3" fillId="0" borderId="0" xfId="0" quotePrefix="1" applyFont="1" applyAlignment="1">
      <alignment horizontal="right" vertical="center"/>
    </xf>
    <xf numFmtId="164" fontId="5" fillId="6" borderId="0" xfId="1" applyFont="1" applyFill="1" applyAlignment="1" applyProtection="1">
      <alignment vertical="center"/>
    </xf>
    <xf numFmtId="164" fontId="5" fillId="4" borderId="0" xfId="1" applyFont="1" applyFill="1" applyAlignment="1" applyProtection="1">
      <alignment vertical="center"/>
    </xf>
    <xf numFmtId="10" fontId="3" fillId="10" borderId="2" xfId="2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showGridLines="0" tabSelected="1" workbookViewId="0">
      <selection activeCell="C5" sqref="C5"/>
    </sheetView>
  </sheetViews>
  <sheetFormatPr baseColWidth="10" defaultRowHeight="14.25" x14ac:dyDescent="0.2"/>
  <cols>
    <col min="1" max="1" width="1" style="1" customWidth="1"/>
    <col min="2" max="2" width="51.25" style="1" customWidth="1"/>
    <col min="3" max="3" width="19.25" style="1" customWidth="1"/>
    <col min="4" max="4" width="13" style="1" bestFit="1" customWidth="1"/>
    <col min="5" max="5" width="0.75" style="1" customWidth="1"/>
    <col min="6" max="16384" width="11" style="1"/>
  </cols>
  <sheetData>
    <row r="1" spans="2:6" ht="6" customHeight="1" x14ac:dyDescent="0.2"/>
    <row r="2" spans="2:6" ht="30" customHeight="1" x14ac:dyDescent="0.2">
      <c r="B2" s="48" t="s">
        <v>1</v>
      </c>
      <c r="C2" s="48"/>
      <c r="D2" s="48"/>
      <c r="F2" s="1" t="s">
        <v>19</v>
      </c>
    </row>
    <row r="3" spans="2:6" ht="24.95" customHeight="1" x14ac:dyDescent="0.2"/>
    <row r="4" spans="2:6" ht="24.95" customHeight="1" thickBot="1" x14ac:dyDescent="0.25">
      <c r="B4" s="46" t="s">
        <v>0</v>
      </c>
      <c r="C4" s="46"/>
      <c r="D4" s="46"/>
    </row>
    <row r="5" spans="2:6" ht="24.95" customHeight="1" thickBot="1" x14ac:dyDescent="0.25">
      <c r="B5" s="4" t="s">
        <v>2</v>
      </c>
      <c r="C5" s="22">
        <f>690000+0</f>
        <v>690000</v>
      </c>
      <c r="D5" s="9">
        <v>1</v>
      </c>
    </row>
    <row r="6" spans="2:6" ht="24.95" customHeight="1" thickBot="1" x14ac:dyDescent="0.25">
      <c r="B6" s="10" t="s">
        <v>5</v>
      </c>
      <c r="C6" s="43">
        <f>+PAchat*D6</f>
        <v>34500</v>
      </c>
      <c r="D6" s="23">
        <v>0.05</v>
      </c>
    </row>
    <row r="7" spans="2:6" ht="24.95" customHeight="1" x14ac:dyDescent="0.2">
      <c r="B7" s="12" t="s">
        <v>7</v>
      </c>
      <c r="C7" s="44">
        <f>+PAchat+C6</f>
        <v>724500</v>
      </c>
      <c r="D7" s="13">
        <f>+C7/PAchat</f>
        <v>1.05</v>
      </c>
    </row>
    <row r="8" spans="2:6" ht="24.95" customHeight="1" x14ac:dyDescent="0.2">
      <c r="B8" s="2"/>
      <c r="C8" s="2"/>
    </row>
    <row r="9" spans="2:6" ht="24.95" customHeight="1" thickBot="1" x14ac:dyDescent="0.25">
      <c r="B9" s="47" t="s">
        <v>3</v>
      </c>
      <c r="C9" s="47"/>
      <c r="D9" s="47"/>
    </row>
    <row r="10" spans="2:6" ht="24.95" customHeight="1" x14ac:dyDescent="0.2">
      <c r="B10" s="7" t="s">
        <v>4</v>
      </c>
      <c r="C10" s="8">
        <f>PAchat*D10</f>
        <v>448500</v>
      </c>
      <c r="D10" s="24">
        <v>0.65</v>
      </c>
    </row>
    <row r="11" spans="2:6" ht="24.95" customHeight="1" thickBot="1" x14ac:dyDescent="0.25">
      <c r="B11" s="7" t="s">
        <v>6</v>
      </c>
      <c r="C11" s="8">
        <f>PAchat*D11</f>
        <v>103500</v>
      </c>
      <c r="D11" s="25">
        <v>0.15</v>
      </c>
    </row>
    <row r="12" spans="2:6" ht="24.95" customHeight="1" x14ac:dyDescent="0.2">
      <c r="B12" s="7" t="s">
        <v>8</v>
      </c>
      <c r="C12" s="8">
        <f>+C10+C11</f>
        <v>552000</v>
      </c>
      <c r="D12" s="6">
        <f>+D10+D11</f>
        <v>0.8</v>
      </c>
    </row>
    <row r="13" spans="2:6" ht="24.95" customHeight="1" x14ac:dyDescent="0.2">
      <c r="B13" s="2"/>
      <c r="C13" s="2"/>
    </row>
    <row r="14" spans="2:6" ht="24.95" customHeight="1" thickBot="1" x14ac:dyDescent="0.25">
      <c r="B14" s="49" t="s">
        <v>9</v>
      </c>
      <c r="C14" s="49"/>
      <c r="D14" s="49"/>
    </row>
    <row r="15" spans="2:6" ht="24.95" customHeight="1" thickBot="1" x14ac:dyDescent="0.25">
      <c r="B15" s="14" t="s">
        <v>10</v>
      </c>
      <c r="C15" s="26">
        <f>65000+0</f>
        <v>65000</v>
      </c>
      <c r="D15" s="18">
        <f>+C15/PAchat</f>
        <v>9.420289855072464E-2</v>
      </c>
    </row>
    <row r="16" spans="2:6" ht="24.95" customHeight="1" x14ac:dyDescent="0.2">
      <c r="B16" s="15" t="s">
        <v>11</v>
      </c>
      <c r="C16" s="16">
        <f>+PAchat-C12-C15</f>
        <v>73000</v>
      </c>
      <c r="D16" s="17">
        <f>+C16/PAchat</f>
        <v>0.10579710144927536</v>
      </c>
    </row>
    <row r="17" spans="2:4" ht="24.95" customHeight="1" x14ac:dyDescent="0.2">
      <c r="B17" s="19" t="str">
        <f>+B6</f>
        <v>Frais d'achat à payer séparément</v>
      </c>
      <c r="C17" s="20">
        <f>+C6</f>
        <v>34500</v>
      </c>
      <c r="D17" s="21">
        <f>+D6</f>
        <v>0.05</v>
      </c>
    </row>
    <row r="18" spans="2:4" ht="24.95" customHeight="1" x14ac:dyDescent="0.2">
      <c r="B18" s="15" t="s">
        <v>12</v>
      </c>
      <c r="C18" s="16">
        <f>+C16+C17</f>
        <v>107500</v>
      </c>
      <c r="D18" s="17">
        <f>+C18/PAchat</f>
        <v>0.15579710144927536</v>
      </c>
    </row>
    <row r="19" spans="2:4" ht="24.95" customHeight="1" x14ac:dyDescent="0.2">
      <c r="B19" s="2"/>
      <c r="C19" s="2"/>
    </row>
    <row r="20" spans="2:4" ht="24.95" customHeight="1" thickBot="1" x14ac:dyDescent="0.25">
      <c r="B20" s="50" t="s">
        <v>13</v>
      </c>
      <c r="C20" s="50"/>
      <c r="D20" s="50"/>
    </row>
    <row r="21" spans="2:4" ht="24.95" customHeight="1" x14ac:dyDescent="0.2">
      <c r="B21" s="27" t="s">
        <v>14</v>
      </c>
      <c r="C21" s="28">
        <f>+C10*D21</f>
        <v>22425</v>
      </c>
      <c r="D21" s="29">
        <v>0.05</v>
      </c>
    </row>
    <row r="22" spans="2:4" ht="24.95" customHeight="1" x14ac:dyDescent="0.2">
      <c r="B22" s="27" t="s">
        <v>15</v>
      </c>
      <c r="C22" s="28">
        <f>+C11*D22</f>
        <v>6210</v>
      </c>
      <c r="D22" s="30">
        <v>0.06</v>
      </c>
    </row>
    <row r="23" spans="2:4" ht="24.95" customHeight="1" thickBot="1" x14ac:dyDescent="0.25">
      <c r="B23" s="27" t="s">
        <v>16</v>
      </c>
      <c r="C23" s="28">
        <f>+PAchat*D23</f>
        <v>6900</v>
      </c>
      <c r="D23" s="45">
        <v>0.01</v>
      </c>
    </row>
    <row r="24" spans="2:4" ht="24.95" customHeight="1" x14ac:dyDescent="0.2">
      <c r="B24" s="27" t="s">
        <v>17</v>
      </c>
      <c r="C24" s="28">
        <f>_xlfn.SINGLE(SUM(C21:C23))</f>
        <v>35535</v>
      </c>
      <c r="D24" s="31"/>
    </row>
    <row r="25" spans="2:4" ht="24.95" customHeight="1" x14ac:dyDescent="0.2">
      <c r="B25" s="2"/>
      <c r="C25" s="2"/>
    </row>
    <row r="26" spans="2:4" ht="24.95" customHeight="1" x14ac:dyDescent="0.2">
      <c r="B26" s="34" t="s">
        <v>18</v>
      </c>
      <c r="C26" s="35">
        <f>+C24*3</f>
        <v>106605</v>
      </c>
      <c r="D26" s="36"/>
    </row>
    <row r="27" spans="2:4" ht="4.5" customHeight="1" x14ac:dyDescent="0.2">
      <c r="B27" s="2"/>
      <c r="C27" s="2"/>
    </row>
    <row r="28" spans="2:4" ht="24.95" customHeight="1" x14ac:dyDescent="0.2"/>
    <row r="29" spans="2:4" ht="15" customHeight="1" x14ac:dyDescent="0.2">
      <c r="B29" s="39" t="s">
        <v>20</v>
      </c>
      <c r="C29" s="41">
        <f>+C7</f>
        <v>724500</v>
      </c>
      <c r="D29" s="11"/>
    </row>
    <row r="30" spans="2:4" ht="12" customHeight="1" x14ac:dyDescent="0.2">
      <c r="B30" s="11" t="s">
        <v>21</v>
      </c>
      <c r="C30" s="3">
        <f>+C29*D30</f>
        <v>470925</v>
      </c>
      <c r="D30" s="37">
        <f>+D10</f>
        <v>0.65</v>
      </c>
    </row>
    <row r="31" spans="2:4" ht="12" customHeight="1" x14ac:dyDescent="0.2">
      <c r="B31" s="11" t="s">
        <v>22</v>
      </c>
      <c r="C31" s="3">
        <f>+C29*D31</f>
        <v>108675</v>
      </c>
      <c r="D31" s="37">
        <f>+D11</f>
        <v>0.15</v>
      </c>
    </row>
    <row r="32" spans="2:4" ht="12" customHeight="1" x14ac:dyDescent="0.2">
      <c r="B32" s="11" t="s">
        <v>23</v>
      </c>
      <c r="C32" s="3">
        <f>+C30+C31</f>
        <v>579600</v>
      </c>
      <c r="D32" s="37">
        <f>+D30+D31</f>
        <v>0.8</v>
      </c>
    </row>
    <row r="33" spans="2:8" ht="15" customHeight="1" x14ac:dyDescent="0.2">
      <c r="B33" s="39" t="s">
        <v>12</v>
      </c>
      <c r="C33" s="40">
        <f>+C29-C32-C15</f>
        <v>79900</v>
      </c>
      <c r="D33" s="5">
        <f>+C33/C29</f>
        <v>0.11028295376121464</v>
      </c>
    </row>
    <row r="34" spans="2:8" ht="12" customHeight="1" x14ac:dyDescent="0.2">
      <c r="B34" s="11" t="s">
        <v>24</v>
      </c>
      <c r="C34" s="3">
        <f>_xlfn.SINGLE(SUM(F34:H34))</f>
        <v>36966.75</v>
      </c>
      <c r="D34" s="11"/>
      <c r="F34" s="3">
        <f>+C30*D21</f>
        <v>23546.25</v>
      </c>
      <c r="G34" s="3">
        <f>+C31*D22</f>
        <v>6520.5</v>
      </c>
      <c r="H34" s="3">
        <f>+C23</f>
        <v>6900</v>
      </c>
    </row>
    <row r="35" spans="2:8" ht="24.95" customHeight="1" x14ac:dyDescent="0.2">
      <c r="B35" s="32" t="s">
        <v>25</v>
      </c>
      <c r="C35" s="33">
        <f>+C34*3</f>
        <v>110900.25</v>
      </c>
      <c r="D35" s="38"/>
    </row>
    <row r="36" spans="2:8" ht="4.5" customHeight="1" x14ac:dyDescent="0.2">
      <c r="B36" s="11"/>
      <c r="C36" s="3"/>
      <c r="D36" s="11"/>
    </row>
    <row r="37" spans="2:8" ht="24.95" customHeight="1" x14ac:dyDescent="0.2">
      <c r="B37" s="11"/>
      <c r="C37" s="3"/>
      <c r="D37" s="42" t="s">
        <v>26</v>
      </c>
    </row>
  </sheetData>
  <sheetProtection sheet="1" objects="1" scenarios="1"/>
  <mergeCells count="5">
    <mergeCell ref="B4:D4"/>
    <mergeCell ref="B9:D9"/>
    <mergeCell ref="B2:D2"/>
    <mergeCell ref="B14:D14"/>
    <mergeCell ref="B20:D20"/>
  </mergeCells>
  <pageMargins left="0.59055118110236227" right="0.19685039370078741" top="0.78740157480314965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PAchat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Kündig</dc:creator>
  <cp:lastModifiedBy>Philippe Kündig</cp:lastModifiedBy>
  <cp:lastPrinted>2020-03-04T09:37:24Z</cp:lastPrinted>
  <dcterms:created xsi:type="dcterms:W3CDTF">2020-03-04T08:13:16Z</dcterms:created>
  <dcterms:modified xsi:type="dcterms:W3CDTF">2020-03-04T11:18:27Z</dcterms:modified>
</cp:coreProperties>
</file>